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187DC8F7-1573-4C3C-B832-0124EC0F7A4B}" xr6:coauthVersionLast="47" xr6:coauthVersionMax="47" xr10:uidLastSave="{00000000-0000-0000-0000-000000000000}"/>
  <bookViews>
    <workbookView xWindow="-104" yWindow="-104" windowWidth="22326" windowHeight="11947" xr2:uid="{D061A54C-7553-4645-BCBB-B3D9731685B1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G89" i="8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1" i="8"/>
  <c r="F48" i="8"/>
  <c r="C48" i="8"/>
  <c r="F47" i="8"/>
  <c r="C47" i="8"/>
  <c r="F45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F40" i="8" s="1"/>
  <c r="H7" i="8"/>
  <c r="F39" i="8" s="1"/>
  <c r="E5" i="8"/>
  <c r="H132" i="7"/>
  <c r="E128" i="7"/>
  <c r="E122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E122" i="6"/>
  <c r="G119" i="6"/>
  <c r="G118" i="6"/>
  <c r="H117" i="6"/>
  <c r="H113" i="6"/>
  <c r="H106" i="6"/>
  <c r="H102" i="6"/>
  <c r="H100" i="6"/>
  <c r="H97" i="6"/>
  <c r="H95" i="6"/>
  <c r="H92" i="6"/>
  <c r="G90" i="6"/>
  <c r="G88" i="6"/>
  <c r="H85" i="6"/>
  <c r="G79" i="6"/>
  <c r="H79" i="6" s="1"/>
  <c r="H74" i="6"/>
  <c r="G68" i="6"/>
  <c r="H66" i="6"/>
  <c r="H58" i="6"/>
  <c r="H57" i="6"/>
  <c r="H55" i="6"/>
  <c r="H54" i="6"/>
  <c r="H53" i="6"/>
  <c r="F45" i="6"/>
  <c r="C45" i="6"/>
  <c r="G45" i="6" s="1"/>
  <c r="G51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G78" i="5"/>
  <c r="G76" i="5"/>
  <c r="H75" i="5"/>
  <c r="G68" i="5"/>
  <c r="H67" i="5"/>
  <c r="H63" i="5"/>
  <c r="H62" i="5"/>
  <c r="H54" i="5"/>
  <c r="H53" i="5"/>
  <c r="F45" i="5"/>
  <c r="C45" i="5"/>
  <c r="G45" i="5" s="1"/>
  <c r="H42" i="5"/>
  <c r="G39" i="5"/>
  <c r="G38" i="5"/>
  <c r="G37" i="5"/>
  <c r="H36" i="5"/>
  <c r="H32" i="5"/>
  <c r="H28" i="5"/>
  <c r="H26" i="5"/>
  <c r="H25" i="5"/>
  <c r="H20" i="5"/>
  <c r="F12" i="5"/>
  <c r="H9" i="5"/>
  <c r="H7" i="5"/>
  <c r="B3" i="5"/>
  <c r="H135" i="4"/>
  <c r="H134" i="4"/>
  <c r="E124" i="4"/>
  <c r="F123" i="4"/>
  <c r="E123" i="4"/>
  <c r="G120" i="4"/>
  <c r="G119" i="4"/>
  <c r="H118" i="4"/>
  <c r="H114" i="4"/>
  <c r="H107" i="4"/>
  <c r="H103" i="4"/>
  <c r="H101" i="4"/>
  <c r="H98" i="4"/>
  <c r="H96" i="4"/>
  <c r="G90" i="4"/>
  <c r="H86" i="4"/>
  <c r="G80" i="4"/>
  <c r="H80" i="4" s="1"/>
  <c r="G76" i="4"/>
  <c r="H75" i="4"/>
  <c r="H67" i="4"/>
  <c r="H61" i="4"/>
  <c r="H57" i="4"/>
  <c r="H53" i="4"/>
  <c r="F45" i="4"/>
  <c r="C45" i="4"/>
  <c r="G45" i="4" s="1"/>
  <c r="G51" i="4" s="1"/>
  <c r="H42" i="4"/>
  <c r="G38" i="4"/>
  <c r="H38" i="4" s="1"/>
  <c r="H37" i="4"/>
  <c r="H39" i="4" s="1"/>
  <c r="H68" i="4" s="1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I80" i="3"/>
  <c r="H80" i="3"/>
  <c r="G80" i="3"/>
  <c r="G78" i="3"/>
  <c r="H75" i="3"/>
  <c r="H67" i="3"/>
  <c r="H63" i="3"/>
  <c r="I62" i="3"/>
  <c r="H61" i="3"/>
  <c r="H53" i="3"/>
  <c r="F45" i="3"/>
  <c r="C45" i="3"/>
  <c r="G45" i="3" s="1"/>
  <c r="H42" i="3"/>
  <c r="G38" i="3"/>
  <c r="I38" i="3" s="1"/>
  <c r="G37" i="3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2" i="2" s="1"/>
  <c r="H30" i="2"/>
  <c r="G30" i="2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H178" i="1"/>
  <c r="H192" i="1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123" i="6" s="1"/>
  <c r="E80" i="1"/>
  <c r="D80" i="1"/>
  <c r="E123" i="3" s="1"/>
  <c r="F123" i="3" s="1"/>
  <c r="F129" i="3" s="1"/>
  <c r="D78" i="1"/>
  <c r="G72" i="1"/>
  <c r="G71" i="1"/>
  <c r="G70" i="1"/>
  <c r="G89" i="7" s="1"/>
  <c r="G69" i="1"/>
  <c r="G89" i="3" s="1"/>
  <c r="G68" i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H54" i="7" s="1"/>
  <c r="A42" i="1"/>
  <c r="F40" i="1"/>
  <c r="E40" i="1"/>
  <c r="D40" i="1"/>
  <c r="I39" i="1"/>
  <c r="H54" i="4" s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2" i="3" s="1"/>
  <c r="I26" i="1"/>
  <c r="I60" i="3" s="1"/>
  <c r="E24" i="1"/>
  <c r="I24" i="1" s="1"/>
  <c r="H58" i="4" s="1"/>
  <c r="D24" i="1"/>
  <c r="G22" i="1"/>
  <c r="E22" i="1"/>
  <c r="I22" i="1" s="1"/>
  <c r="H59" i="7" s="1"/>
  <c r="I20" i="1"/>
  <c r="H57" i="7" s="1"/>
  <c r="I18" i="1"/>
  <c r="I16" i="1"/>
  <c r="H55" i="3" s="1"/>
  <c r="F7" i="1"/>
  <c r="H26" i="4" s="1"/>
  <c r="H32" i="4" s="1"/>
  <c r="H56" i="4" l="1"/>
  <c r="H56" i="7"/>
  <c r="H56" i="5"/>
  <c r="H56" i="6"/>
  <c r="G87" i="6"/>
  <c r="G88" i="3"/>
  <c r="G88" i="4"/>
  <c r="G87" i="7"/>
  <c r="F78" i="8"/>
  <c r="I56" i="3"/>
  <c r="G89" i="4"/>
  <c r="G88" i="7"/>
  <c r="G89" i="5"/>
  <c r="H63" i="6"/>
  <c r="H69" i="6" s="1"/>
  <c r="H60" i="3"/>
  <c r="H60" i="5"/>
  <c r="H60" i="6"/>
  <c r="H55" i="1"/>
  <c r="G51" i="3"/>
  <c r="H41" i="6"/>
  <c r="H60" i="7"/>
  <c r="I59" i="3"/>
  <c r="H59" i="5"/>
  <c r="H59" i="3"/>
  <c r="H59" i="6"/>
  <c r="H59" i="4"/>
  <c r="G90" i="7"/>
  <c r="G91" i="5"/>
  <c r="G91" i="3"/>
  <c r="G91" i="4"/>
  <c r="G51" i="5"/>
  <c r="H60" i="4"/>
  <c r="G51" i="7"/>
  <c r="F80" i="8"/>
  <c r="H58" i="7"/>
  <c r="H58" i="5"/>
  <c r="I58" i="3"/>
  <c r="H58" i="3"/>
  <c r="G39" i="3"/>
  <c r="G68" i="3" s="1"/>
  <c r="I37" i="3"/>
  <c r="I39" i="3" s="1"/>
  <c r="I68" i="3" s="1"/>
  <c r="H37" i="3"/>
  <c r="F19" i="2"/>
  <c r="H51" i="6"/>
  <c r="H68" i="6" s="1"/>
  <c r="H70" i="6" s="1"/>
  <c r="H38" i="3"/>
  <c r="H41" i="4"/>
  <c r="G69" i="4"/>
  <c r="H51" i="4"/>
  <c r="H69" i="4" s="1"/>
  <c r="H71" i="4" s="1"/>
  <c r="H45" i="6"/>
  <c r="F122" i="6"/>
  <c r="G92" i="5"/>
  <c r="G92" i="3"/>
  <c r="G91" i="6"/>
  <c r="G91" i="7"/>
  <c r="H80" i="5"/>
  <c r="H38" i="5"/>
  <c r="H135" i="5"/>
  <c r="H37" i="5"/>
  <c r="H39" i="5" s="1"/>
  <c r="H68" i="5" s="1"/>
  <c r="H11" i="9"/>
  <c r="H10" i="9"/>
  <c r="H9" i="9"/>
  <c r="H8" i="9"/>
  <c r="H6" i="9"/>
  <c r="H5" i="9"/>
  <c r="H7" i="9"/>
  <c r="H61" i="6"/>
  <c r="H62" i="4"/>
  <c r="H61" i="7"/>
  <c r="G39" i="4"/>
  <c r="G68" i="4" s="1"/>
  <c r="C80" i="8"/>
  <c r="H55" i="4"/>
  <c r="H64" i="4" s="1"/>
  <c r="H70" i="4" s="1"/>
  <c r="H55" i="7"/>
  <c r="H55" i="5"/>
  <c r="H64" i="5" s="1"/>
  <c r="H70" i="5" s="1"/>
  <c r="I55" i="3"/>
  <c r="I64" i="3" s="1"/>
  <c r="I70" i="3" s="1"/>
  <c r="H86" i="6"/>
  <c r="H56" i="3"/>
  <c r="G92" i="4"/>
  <c r="I61" i="3"/>
  <c r="E129" i="5"/>
  <c r="G89" i="6"/>
  <c r="G75" i="7"/>
  <c r="E123" i="7"/>
  <c r="F122" i="7" s="1"/>
  <c r="F128" i="7" s="1"/>
  <c r="H57" i="3"/>
  <c r="H64" i="3" s="1"/>
  <c r="H70" i="3" s="1"/>
  <c r="I57" i="3"/>
  <c r="I63" i="3"/>
  <c r="H63" i="4"/>
  <c r="G87" i="4"/>
  <c r="H27" i="7"/>
  <c r="H32" i="7" s="1"/>
  <c r="G77" i="7"/>
  <c r="G87" i="3"/>
  <c r="E129" i="4"/>
  <c r="F129" i="4" s="1"/>
  <c r="H57" i="5"/>
  <c r="G90" i="5"/>
  <c r="G75" i="6"/>
  <c r="E60" i="1"/>
  <c r="H62" i="6"/>
  <c r="G78" i="4"/>
  <c r="E128" i="6"/>
  <c r="F128" i="6" s="1"/>
  <c r="E62" i="1"/>
  <c r="I41" i="3"/>
  <c r="E123" i="5"/>
  <c r="F123" i="5" s="1"/>
  <c r="H134" i="6" l="1"/>
  <c r="H79" i="7"/>
  <c r="H133" i="7"/>
  <c r="H41" i="7"/>
  <c r="H38" i="7"/>
  <c r="H37" i="7"/>
  <c r="H39" i="7" s="1"/>
  <c r="H67" i="7" s="1"/>
  <c r="H136" i="4"/>
  <c r="H90" i="7"/>
  <c r="D29" i="9"/>
  <c r="C29" i="9"/>
  <c r="B29" i="9"/>
  <c r="D31" i="9"/>
  <c r="C31" i="9"/>
  <c r="B31" i="9"/>
  <c r="H108" i="5"/>
  <c r="H108" i="3"/>
  <c r="H107" i="6"/>
  <c r="I108" i="3"/>
  <c r="H107" i="7"/>
  <c r="H108" i="4"/>
  <c r="H63" i="7"/>
  <c r="H69" i="7" s="1"/>
  <c r="D32" i="9"/>
  <c r="C32" i="9"/>
  <c r="B32" i="9"/>
  <c r="C33" i="9"/>
  <c r="D33" i="9"/>
  <c r="B33" i="9"/>
  <c r="H44" i="6"/>
  <c r="H43" i="6"/>
  <c r="H50" i="6"/>
  <c r="H49" i="6"/>
  <c r="H47" i="6"/>
  <c r="H48" i="6"/>
  <c r="H73" i="6"/>
  <c r="H77" i="6" s="1"/>
  <c r="H46" i="6"/>
  <c r="H39" i="3"/>
  <c r="G94" i="3"/>
  <c r="F129" i="5"/>
  <c r="D34" i="9"/>
  <c r="C34" i="9"/>
  <c r="B34" i="9"/>
  <c r="G68" i="7"/>
  <c r="G94" i="4"/>
  <c r="H87" i="4"/>
  <c r="G79" i="4"/>
  <c r="G78" i="7"/>
  <c r="G79" i="3"/>
  <c r="G79" i="5"/>
  <c r="G78" i="6"/>
  <c r="H78" i="6" s="1"/>
  <c r="H41" i="5"/>
  <c r="G94" i="5"/>
  <c r="H44" i="4"/>
  <c r="H43" i="4"/>
  <c r="H50" i="4"/>
  <c r="H47" i="4"/>
  <c r="H49" i="4"/>
  <c r="H48" i="4"/>
  <c r="H46" i="4"/>
  <c r="H74" i="4"/>
  <c r="H76" i="4" s="1"/>
  <c r="H45" i="4"/>
  <c r="I46" i="3"/>
  <c r="I74" i="3"/>
  <c r="I50" i="3"/>
  <c r="I48" i="3"/>
  <c r="I47" i="3"/>
  <c r="I49" i="3"/>
  <c r="I44" i="3"/>
  <c r="I43" i="3"/>
  <c r="D30" i="9"/>
  <c r="C30" i="9"/>
  <c r="B30" i="9"/>
  <c r="I51" i="3"/>
  <c r="I69" i="3" s="1"/>
  <c r="I71" i="3" s="1"/>
  <c r="G69" i="3"/>
  <c r="G76" i="6"/>
  <c r="H76" i="6" s="1"/>
  <c r="G77" i="4"/>
  <c r="G76" i="7"/>
  <c r="G77" i="5"/>
  <c r="G77" i="3"/>
  <c r="G93" i="6"/>
  <c r="D28" i="9"/>
  <c r="C28" i="9"/>
  <c r="B28" i="9"/>
  <c r="I45" i="3"/>
  <c r="G69" i="5"/>
  <c r="G93" i="7"/>
  <c r="I136" i="3" l="1"/>
  <c r="C35" i="9"/>
  <c r="I76" i="3"/>
  <c r="I78" i="3"/>
  <c r="D35" i="9"/>
  <c r="H78" i="4"/>
  <c r="H81" i="4" s="1"/>
  <c r="B35" i="9"/>
  <c r="H49" i="5"/>
  <c r="H74" i="5"/>
  <c r="H48" i="5"/>
  <c r="H47" i="5"/>
  <c r="H46" i="5"/>
  <c r="H43" i="5"/>
  <c r="H44" i="5"/>
  <c r="H50" i="5"/>
  <c r="H45" i="5"/>
  <c r="H68" i="3"/>
  <c r="H41" i="3"/>
  <c r="H79" i="5"/>
  <c r="H75" i="6"/>
  <c r="H80" i="6" s="1"/>
  <c r="I79" i="3"/>
  <c r="H77" i="5"/>
  <c r="H78" i="7"/>
  <c r="I77" i="3"/>
  <c r="H46" i="7"/>
  <c r="H44" i="7"/>
  <c r="H43" i="7"/>
  <c r="H49" i="7"/>
  <c r="H50" i="7"/>
  <c r="H73" i="7"/>
  <c r="H48" i="7"/>
  <c r="H47" i="7"/>
  <c r="H45" i="7"/>
  <c r="H51" i="7"/>
  <c r="H77" i="4"/>
  <c r="H51" i="5"/>
  <c r="H79" i="4"/>
  <c r="H137" i="4" l="1"/>
  <c r="H85" i="4"/>
  <c r="I81" i="3"/>
  <c r="H77" i="7"/>
  <c r="H75" i="7"/>
  <c r="H135" i="6"/>
  <c r="H84" i="6"/>
  <c r="H69" i="5"/>
  <c r="H71" i="5" s="1"/>
  <c r="H87" i="5"/>
  <c r="H76" i="5"/>
  <c r="H81" i="5" s="1"/>
  <c r="H137" i="5" s="1"/>
  <c r="H78" i="5"/>
  <c r="H68" i="7"/>
  <c r="H70" i="7" s="1"/>
  <c r="H86" i="7"/>
  <c r="H76" i="7"/>
  <c r="H47" i="3"/>
  <c r="H46" i="3"/>
  <c r="H74" i="3"/>
  <c r="H50" i="3"/>
  <c r="H44" i="3"/>
  <c r="H43" i="3"/>
  <c r="H49" i="3"/>
  <c r="H48" i="3"/>
  <c r="H45" i="3"/>
  <c r="H51" i="3"/>
  <c r="H76" i="3" l="1"/>
  <c r="H78" i="3"/>
  <c r="H77" i="3"/>
  <c r="H79" i="3"/>
  <c r="H80" i="7"/>
  <c r="H135" i="7" s="1"/>
  <c r="H69" i="3"/>
  <c r="H71" i="3" s="1"/>
  <c r="H87" i="3"/>
  <c r="I87" i="3"/>
  <c r="H134" i="7"/>
  <c r="I137" i="3"/>
  <c r="I85" i="3"/>
  <c r="H88" i="6"/>
  <c r="H90" i="6"/>
  <c r="H89" i="6"/>
  <c r="H91" i="6"/>
  <c r="H87" i="6"/>
  <c r="H93" i="6" s="1"/>
  <c r="H101" i="6" s="1"/>
  <c r="H103" i="6" s="1"/>
  <c r="H93" i="4"/>
  <c r="H90" i="4"/>
  <c r="H91" i="4"/>
  <c r="H88" i="4"/>
  <c r="H92" i="4"/>
  <c r="H89" i="4"/>
  <c r="H136" i="5"/>
  <c r="H85" i="5"/>
  <c r="H136" i="3" l="1"/>
  <c r="H136" i="6"/>
  <c r="H114" i="6"/>
  <c r="H93" i="5"/>
  <c r="H88" i="5"/>
  <c r="H89" i="5"/>
  <c r="H92" i="5"/>
  <c r="H91" i="5"/>
  <c r="H90" i="5"/>
  <c r="I93" i="3"/>
  <c r="I90" i="3"/>
  <c r="I89" i="3"/>
  <c r="I92" i="3"/>
  <c r="I91" i="3"/>
  <c r="I88" i="3"/>
  <c r="I94" i="3" s="1"/>
  <c r="I102" i="3" s="1"/>
  <c r="I104" i="3" s="1"/>
  <c r="H94" i="4"/>
  <c r="H102" i="4" s="1"/>
  <c r="H104" i="4" s="1"/>
  <c r="H84" i="7"/>
  <c r="H81" i="3"/>
  <c r="H137" i="3" s="1"/>
  <c r="I138" i="3" l="1"/>
  <c r="I115" i="3"/>
  <c r="H85" i="3"/>
  <c r="H138" i="4"/>
  <c r="H115" i="4"/>
  <c r="H94" i="5"/>
  <c r="H102" i="5" s="1"/>
  <c r="H104" i="5" s="1"/>
  <c r="H89" i="7"/>
  <c r="H91" i="7"/>
  <c r="H87" i="7"/>
  <c r="H88" i="7"/>
  <c r="H129" i="6"/>
  <c r="H108" i="6"/>
  <c r="H111" i="6" s="1"/>
  <c r="H137" i="6" s="1"/>
  <c r="H138" i="6" s="1"/>
  <c r="H119" i="6"/>
  <c r="H118" i="6"/>
  <c r="H140" i="6" s="1"/>
  <c r="E76" i="8" l="1"/>
  <c r="G76" i="8" s="1"/>
  <c r="F29" i="8"/>
  <c r="G29" i="8" s="1"/>
  <c r="H139" i="6"/>
  <c r="H120" i="6"/>
  <c r="H119" i="4"/>
  <c r="H132" i="4"/>
  <c r="H109" i="4"/>
  <c r="H112" i="4" s="1"/>
  <c r="H139" i="4" s="1"/>
  <c r="H140" i="4" s="1"/>
  <c r="H120" i="4"/>
  <c r="H142" i="4" s="1"/>
  <c r="E61" i="8" s="1"/>
  <c r="G61" i="8" s="1"/>
  <c r="H93" i="7"/>
  <c r="H101" i="7" s="1"/>
  <c r="H103" i="7" s="1"/>
  <c r="H138" i="5"/>
  <c r="H115" i="5"/>
  <c r="H93" i="3"/>
  <c r="H90" i="3"/>
  <c r="H89" i="3"/>
  <c r="H92" i="3"/>
  <c r="H91" i="3"/>
  <c r="H88" i="3"/>
  <c r="I109" i="3"/>
  <c r="I112" i="3" s="1"/>
  <c r="I139" i="3" s="1"/>
  <c r="I140" i="3" s="1"/>
  <c r="I119" i="3"/>
  <c r="I142" i="3" l="1"/>
  <c r="I120" i="3"/>
  <c r="H130" i="4"/>
  <c r="H94" i="3"/>
  <c r="H102" i="3" s="1"/>
  <c r="H104" i="3" s="1"/>
  <c r="H136" i="7"/>
  <c r="H114" i="7"/>
  <c r="I130" i="3"/>
  <c r="I29" i="8"/>
  <c r="J29" i="8" s="1"/>
  <c r="D54" i="8"/>
  <c r="G54" i="8" s="1"/>
  <c r="H132" i="5"/>
  <c r="H142" i="5"/>
  <c r="F15" i="8" s="1"/>
  <c r="G15" i="8" s="1"/>
  <c r="H109" i="5"/>
  <c r="H112" i="5" s="1"/>
  <c r="H139" i="5" s="1"/>
  <c r="H140" i="5" s="1"/>
  <c r="H130" i="5"/>
  <c r="H119" i="5"/>
  <c r="H120" i="5"/>
  <c r="H108" i="7" l="1"/>
  <c r="H111" i="7" s="1"/>
  <c r="H137" i="7" s="1"/>
  <c r="H138" i="7" s="1"/>
  <c r="H118" i="7"/>
  <c r="I141" i="3"/>
  <c r="I121" i="3"/>
  <c r="H138" i="3"/>
  <c r="H115" i="3"/>
  <c r="H141" i="4"/>
  <c r="H121" i="4"/>
  <c r="H121" i="5"/>
  <c r="H141" i="5"/>
  <c r="D46" i="8"/>
  <c r="G46" i="8" s="1"/>
  <c r="I15" i="8"/>
  <c r="H109" i="3" l="1"/>
  <c r="H112" i="3" s="1"/>
  <c r="H139" i="3" s="1"/>
  <c r="H140" i="3" s="1"/>
  <c r="H119" i="3"/>
  <c r="H119" i="7"/>
  <c r="H140" i="7" s="1"/>
  <c r="H132" i="3" l="1"/>
  <c r="E78" i="8"/>
  <c r="G78" i="8" s="1"/>
  <c r="G80" i="8" s="1"/>
  <c r="F34" i="8"/>
  <c r="G34" i="8" s="1"/>
  <c r="H120" i="3"/>
  <c r="H142" i="3" s="1"/>
  <c r="H129" i="7"/>
  <c r="F23" i="8" l="1"/>
  <c r="G23" i="8" s="1"/>
  <c r="F20" i="8"/>
  <c r="G20" i="8" s="1"/>
  <c r="F11" i="8"/>
  <c r="G11" i="8" s="1"/>
  <c r="F8" i="8"/>
  <c r="G8" i="8" s="1"/>
  <c r="F19" i="8"/>
  <c r="G19" i="8" s="1"/>
  <c r="F22" i="8"/>
  <c r="G22" i="8" s="1"/>
  <c r="F10" i="8"/>
  <c r="G10" i="8" s="1"/>
  <c r="F14" i="8"/>
  <c r="G14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H130" i="3"/>
  <c r="D55" i="8"/>
  <c r="G55" i="8" s="1"/>
  <c r="I34" i="8"/>
  <c r="J34" i="8" s="1"/>
  <c r="H120" i="7"/>
  <c r="H139" i="7"/>
  <c r="I12" i="8" l="1"/>
  <c r="D44" i="8"/>
  <c r="G44" i="8" s="1"/>
  <c r="I14" i="8"/>
  <c r="D45" i="8"/>
  <c r="G45" i="8" s="1"/>
  <c r="D47" i="8"/>
  <c r="G47" i="8" s="1"/>
  <c r="I19" i="8"/>
  <c r="I21" i="8"/>
  <c r="D49" i="8"/>
  <c r="G49" i="8" s="1"/>
  <c r="I10" i="8"/>
  <c r="D42" i="8"/>
  <c r="G42" i="8" s="1"/>
  <c r="D50" i="8"/>
  <c r="G50" i="8" s="1"/>
  <c r="I22" i="8"/>
  <c r="D40" i="8"/>
  <c r="G40" i="8" s="1"/>
  <c r="I8" i="8"/>
  <c r="D43" i="8"/>
  <c r="G43" i="8" s="1"/>
  <c r="I11" i="8"/>
  <c r="D39" i="8"/>
  <c r="G39" i="8" s="1"/>
  <c r="I7" i="8"/>
  <c r="I20" i="8"/>
  <c r="D48" i="8"/>
  <c r="G48" i="8" s="1"/>
  <c r="I24" i="8"/>
  <c r="D52" i="8"/>
  <c r="G52" i="8" s="1"/>
  <c r="H141" i="3"/>
  <c r="H121" i="3"/>
  <c r="D41" i="8"/>
  <c r="G41" i="8" s="1"/>
  <c r="I9" i="8"/>
  <c r="I23" i="8"/>
  <c r="D51" i="8"/>
  <c r="G51" i="8" s="1"/>
  <c r="G56" i="8" l="1"/>
  <c r="G83" i="8" s="1"/>
  <c r="G92" i="8" s="1"/>
  <c r="G95" i="8" s="1"/>
  <c r="J15" i="8"/>
  <c r="K36" i="8" s="1"/>
  <c r="J2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8048C954-1A44-4524-BB24-6B78EFD12FA1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1437D5A-625A-4370-BE7A-5855B500474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1795CC3-2C03-4A72-95CC-35DCAAD57C6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97AD099-9F74-44C0-823C-2A1A77D562D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7CA694E-B66E-47B0-85D2-0ECE35C1C91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A7165AE-4498-4BA1-B501-B4F2895CA9B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86288D6-B904-445A-9EA8-9085DBB1BA7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<sst xmlns="http://schemas.openxmlformats.org/spreadsheetml/2006/main" count="1665" uniqueCount="486">
  <si>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</si>
  <si>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</si>
  <si>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</si>
  <si>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Catanduva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</si>
  <si>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</si>
  <si>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</si>
  <si>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</si>
  <si>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</si>
  <si>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</si>
  <si>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ARF/Catanduva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</si>
  <si>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</si>
  <si>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</si>
  <si>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</si>
  <si>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</si>
  <si>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</si>
  <si>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</si>
  <si>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</si>
  <si>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</si>
  <si>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</si>
  <si>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</si>
  <si>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</si>
  <si>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</si>
  <si>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</si>
  <si>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</si>
  <si>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</si>
  <si>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</si>
  <si>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</si>
  <si>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</si>
  <si>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</si>
  <si>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</si>
  <si>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</si>
  <si>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</si>
  <si>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</si>
  <si>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</si>
  <si>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</si>
  <si>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</si>
  <si>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</si>
  <si>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</si>
  <si>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</si>
  <si>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</si>
  <si>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</si>
  <si>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</si>
  <si>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</si>
  <si>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</si>
  <si>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</si>
  <si>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</si>
  <si>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</si>
  <si>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</si>
  <si>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</si>
  <si>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</si>
  <si>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</si>
  <si>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</si>
  <si>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</si>
  <si>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</si>
  <si>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</si>
  <si>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</si>
  <si>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</si>
  <si>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</si>
  <si>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</si>
  <si>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</si>
  <si>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</si>
  <si>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</si>
  <si>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</si>
  <si>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</si>
  <si>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</si>
  <si>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</si>
  <si>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</si>
  <si>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</si>
  <si>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</si>
  <si>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</si>
  <si>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</si>
  <si>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</si>
  <si>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</si>
  <si>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</si>
  <si>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</si>
  <si>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</si>
  <si>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</si>
  <si>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</si>
  <si>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</si>
  <si>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</si>
  <si>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</si>
  <si>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</si>
  <si>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</si>
  <si>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</si>
  <si>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</si>
  <si>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</si>
  <si>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</si>
  <si>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</si>
  <si>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</si>
  <si>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</si>
  <si>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</si>
  <si>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</si>
  <si>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</si>
  <si>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</si>
  <si>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</si>
  <si>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</si>
  <si>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</si>
  <si>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</si>
  <si>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</si>
  <si>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</si>
  <si>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</si>
  <si>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</si>
  <si>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</si>
  <si>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</si>
  <si>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</si>
  <si>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</si>
  <si>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</si>
  <si>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</si>
  <si>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</si>
  <si>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</si>
  <si>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</si>
  <si>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</si>
  <si>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</si>
  <si>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</si>
  <si>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</si>
  <si>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</si>
  <si>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</si>
  <si>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</si>
  <si>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</si>
  <si>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</si>
  <si>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</si>
  <si>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</si>
  <si>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</si>
  <si>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</si>
  <si>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</si>
  <si>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</si>
  <si>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</si>
  <si>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</si>
  <si>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</si>
  <si>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</si>
  <si>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</si>
  <si>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</si>
  <si>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</si>
  <si>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</si>
  <si>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</si>
  <si>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</si>
  <si>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</si>
  <si>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</si>
  <si>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</si>
  <si>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</si>
  <si>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</si>
  <si>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</si>
  <si>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</si>
  <si>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</si>
  <si>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</si>
  <si>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</si>
  <si>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</si>
  <si>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</si>
  <si>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</si>
  <si>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</si>
  <si>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</si>
  <si>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</si>
  <si>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</si>
  <si>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</si>
  <si>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</si>
  <si>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</si>
  <si>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</si>
  <si>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</si>
  <si>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</si>
  <si>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</si>
  <si>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</si>
  <si>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</si>
  <si>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</si>
  <si>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</si>
  <si>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</si>
  <si>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</si>
  <si>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</si>
  <si>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</si>
  <si>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</si>
  <si>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</si>
  <si>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</si>
  <si>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</si>
  <si>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</si>
  <si>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</si>
  <si>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</si>
  <si>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</si>
  <si>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</si>
  <si>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</si>
  <si>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</si>
  <si>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</si>
  <si>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</si>
  <si>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</si>
  <si>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</si>
  <si>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</si>
  <si>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</si>
  <si>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</si>
  <si>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</si>
  <si>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</si>
  <si>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</si>
  <si>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</si>
  <si>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</si>
  <si>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</si>
  <si>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</si>
  <si>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</si>
  <si>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</si>
  <si>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</si>
  <si>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</si>
  <si>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</si>
  <si>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</si>
  <si>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</si>
  <si>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</si>
  <si>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</si>
  <si>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</si>
  <si>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</si>
  <si>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</si>
  <si>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</si>
  <si>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</si>
  <si>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</si>
  <si>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</si>
  <si>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265,45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</si>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</sst>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CE360F5-D3BC-49F9-8BC8-E593D8E78FFA}"/>
    <cellStyle name="Excel Built-in Percent" xfId="4" xr:uid="{C7A5E2F5-49D7-4DE5-97B1-0D4F6C9DBC5F}"/>
    <cellStyle name="Excel Built-in Percent 2" xfId="6" xr:uid="{CCA70B61-5C60-412F-984F-74DE55FAFB7A}"/>
    <cellStyle name="Excel_BuiltIn_Currency" xfId="5" xr:uid="{3C1AF8E9-E2B5-4184-875C-22E4C6C1113A}"/>
    <cellStyle name="Moeda" xfId="2" builtinId="4"/>
    <cellStyle name="Moeda_Plan1_1_Limpeza2011- Planilhas" xfId="8" xr:uid="{1A5C853A-B4C2-465E-9533-0B19D441A315}"/>
    <cellStyle name="Normal" xfId="0" builtinId="0"/>
    <cellStyle name="Normal 2" xfId="10" xr:uid="{19395054-9AF2-4114-961A-3B7CE483066C}"/>
    <cellStyle name="Normal_Limpeza2011- Planilhas" xfId="7" xr:uid="{50D7EC9E-EC8F-4EE9-B1D4-4E7FC742C041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38C28-049A-4ACD-A337-FC30553E87C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Catanduva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70.775999999999996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</v>
      </c>
      <c r="E34" s="43">
        <f>B34*C34*D34</f>
        <v>173.80799999999999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Catanduva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61.44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</v>
      </c>
      <c r="E37" s="43">
        <f>B37*C37*D37</f>
        <v>173.80799999999999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Catanduva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111.9888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</v>
      </c>
      <c r="E40" s="43">
        <f>B40*C40*D40</f>
        <v>173.80799999999999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Catanduva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60.867599999999996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</v>
      </c>
      <c r="E43" s="43">
        <f>B43*C43*D43</f>
        <v>173.80799999999999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Catanduva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426.28083333333336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37.163000000000004</v>
      </c>
      <c r="D178" s="163" t="s">
        <v>210</v>
      </c>
      <c r="E178" s="163"/>
      <c r="F178" s="163"/>
      <c r="G178" s="163"/>
      <c r="H178" s="164">
        <f>C178*2</f>
        <v>74.326000000000008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13</v>
      </c>
      <c r="B182" s="161">
        <v>47</v>
      </c>
      <c r="C182" s="162">
        <f>A182*B182</f>
        <v>611</v>
      </c>
      <c r="D182" s="163" t="s">
        <v>210</v>
      </c>
      <c r="E182" s="163"/>
      <c r="F182" s="163"/>
      <c r="G182" s="163"/>
      <c r="H182" s="164">
        <f>C182*2</f>
        <v>1222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215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2833.0259999999998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57A9901E-55E2-40F7-8FE4-D36F9089917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8D1A8EFA-5B7C-499C-BBB8-397AAC2D2764}">
      <formula1>0</formula1>
      <formula2>0</formula2>
    </dataValidation>
    <dataValidation errorStyle="warning" allowBlank="1" showInputMessage="1" showErrorMessage="1" errorTitle="OK" error="Atingiu o valor desejado." sqref="B12 E12 E68:F72" xr:uid="{EE9E24B4-733D-44F1-8E57-6B6ADC9207C8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73B02-F70E-4EC7-84CF-B3E44A041B90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Catanduva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265</v>
      </c>
      <c r="C5" s="188">
        <v>1200</v>
      </c>
      <c r="D5" s="188"/>
      <c r="E5" s="188"/>
      <c r="F5" s="183">
        <f t="shared" ref="F5:F11" si="0">B5/C5</f>
        <v>0.22083333333333333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48</v>
      </c>
      <c r="C10" s="188">
        <v>300</v>
      </c>
      <c r="D10" s="188"/>
      <c r="E10" s="188"/>
      <c r="F10" s="183">
        <f t="shared" si="0"/>
        <v>0.16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Catanduva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720</v>
      </c>
      <c r="C13" s="188">
        <v>2700</v>
      </c>
      <c r="D13" s="188"/>
      <c r="E13" s="180"/>
      <c r="F13" s="195">
        <f t="shared" ref="F13:F18" si="1">B13/C13</f>
        <v>0.26666666666666666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0.64749999999999996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Catanduva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251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18407-C184-4288-85FC-9C709172E269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Catanduva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1033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Catanduva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Catanduva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Catanduva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Catanduva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70.775999999999996</v>
      </c>
      <c r="I54" s="257">
        <f>Licitante!I36</f>
        <v>61.44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990.35600000000011</v>
      </c>
      <c r="I64" s="259">
        <f>SUM(I54:I63)</f>
        <v>981.0200000000001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Catanduva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990.35600000000011</v>
      </c>
      <c r="I70" s="260">
        <f t="shared" si="3"/>
        <v>981.0200000000001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1889.2321454545458</v>
      </c>
      <c r="I71" s="259">
        <f t="shared" si="4"/>
        <v>1961.3456727272728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Catanduva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Catanduva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Catanduva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Catanduva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Catanduva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552.54505626959599</v>
      </c>
      <c r="I109" s="257">
        <f>I115*Licitante!H127</f>
        <v>587.39990640331598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622.76713960292932</v>
      </c>
      <c r="I112" s="259">
        <f t="shared" si="11"/>
        <v>657.62198973664931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Catanduva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4604.5421355799672</v>
      </c>
      <c r="I115" s="259">
        <f>(I32+I71+I81+I104+I108+I110+I111)/(1-Licitante!H127)</f>
        <v>4894.9992200276338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Catanduva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230.22710677899838</v>
      </c>
      <c r="I119" s="257">
        <f>G119*I115</f>
        <v>244.74996100138171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483.47692423589655</v>
      </c>
      <c r="I120" s="248">
        <f>G120*(I115+I119)</f>
        <v>513.9749181029016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674.14388027258804</v>
      </c>
      <c r="I121" s="292">
        <f>I130*F129</f>
        <v>716.66925200263756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Catanduva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5992.3900468674492</v>
      </c>
      <c r="I130" s="259">
        <f>(I115+I119+I120)/(1-F129)</f>
        <v>6370.3933511345558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5371.9658248432943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Catanduva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1889.2321454545458</v>
      </c>
      <c r="I136" s="257">
        <f>I71</f>
        <v>1961.3456727272728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622.76713960292932</v>
      </c>
      <c r="I139" s="257">
        <f>I112</f>
        <v>657.62198973664931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4604.5421355799672</v>
      </c>
      <c r="I140" s="248">
        <f t="shared" si="12"/>
        <v>4894.9992200276338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5992.3900468674492</v>
      </c>
      <c r="I141" s="257">
        <f t="shared" si="13"/>
        <v>6370.3933511345558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5992.39</v>
      </c>
      <c r="I142" s="300">
        <f>ROUND((I115+I119+I120)/(1-(F129)),2)</f>
        <v>6370.39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22BBC-0598-45AF-A25D-A56760BECDD9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Catanduva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1033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Catanduva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Catanduva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Catanduva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Catanduva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111.9888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881.56880000000012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Catanduva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881.56880000000012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1420.8944872727275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Catanduva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Catanduva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Catanduva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Catanduva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Catanduva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374.73778499379051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444.95986832712384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Catanduva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3122.8148749482543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Catanduva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156.14074374741273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327.89556186956673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457.20648767728318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Catanduva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4064.0576682425171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3643.2840207729632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Catanduva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1420.8944872727275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444.95986832712384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3122.8148749482543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4064.0576682425171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4064.06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F3468-C15E-497A-90F4-6A8BDC638474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Catanduva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1033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Catanduva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Catanduva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Catanduva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Catanduva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70.775999999999996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990.35600000000011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Catanduva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990.35600000000011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2207.0737454545456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Catanduva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Catanduva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Catanduva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Catanduva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Catanduva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696.61242605568543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766.83450938901876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Catanduva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5805.1035504640458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Catanduva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290.25517752320229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609.53587279872488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849.91621700103894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Catanduva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7554.8108177870126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6772.6208088747198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Catanduva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2207.0737454545456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766.83450938901876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5805.1035504640458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7554.8108177870126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7554.81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697ED-49C3-4CC5-A887-1DA250CD89F0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Catanduva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Catanduva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Catanduva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Catanduva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Catanduva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60.867599999999996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980.44760000000008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Catanduva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980.44760000000008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1965.7670290909091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Catanduva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Catanduva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Catanduva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Catanduva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Catanduva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590.37586971899452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660.59795305232785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Catanduva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4919.7989143249542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Catanduva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245.98994571624772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516.57888600412014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720.30013682264655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Catanduva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6402.6678828679687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Catanduva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1965.7670290909091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660.59795305232785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4919.7989143249551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6402.6678828679687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6402.67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AB34-45FE-4201-A69E-CF0EF324D71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Catanduva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Catanduva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Catanduva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Catanduva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Catanduva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60.867599999999996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980.44760000000008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Catanduva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980.44760000000008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2261.362857818182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Catanduva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Catanduva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Catanduva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Catanduva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Catanduva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722.9031219258834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793.12520525921673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Catanduva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6024.1926827156949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Catanduva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301.20963413578477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632.540231685148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881.99271742013593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Catanduva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7839.9352659567639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Catanduva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2261.362857818182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793.12520525921673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6024.1926827156949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7839.9352659567639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7839.94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3A35-D921-4D9D-A614-C32BDF0D00AC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ARF/Catanduva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5992.39</v>
      </c>
      <c r="G7" s="349">
        <f>ROUND((1/C7)*F7,7)</f>
        <v>4.9936582999999999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5992.39</v>
      </c>
      <c r="G8" s="349">
        <f>ROUND((1/C8)*F8,7)</f>
        <v>4.9936582999999999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5992.39</v>
      </c>
      <c r="G9" s="349">
        <f>ROUND((1/C9)*F9,7)</f>
        <v>13.3164222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5992.39</v>
      </c>
      <c r="G10" s="349">
        <f t="shared" ref="G10:G11" si="1">ROUND((1/C10)*F10,7)</f>
        <v>2.3969559999999999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5992.39</v>
      </c>
      <c r="G11" s="349">
        <f t="shared" si="1"/>
        <v>3.3291056000000001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5992.39</v>
      </c>
      <c r="G12" s="349">
        <f>ROUND((1/C12)*F12,7)</f>
        <v>3.9949267000000002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5992.39</v>
      </c>
      <c r="G14" s="349">
        <f>ROUND((1/C14)*F14,7)</f>
        <v>19.974633300000001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7554.81</v>
      </c>
      <c r="G15" s="349">
        <f>ROUND((1/C15)*F15,7)</f>
        <v>25.182700000000001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ARF/Catanduva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5992.39</v>
      </c>
      <c r="G19" s="362">
        <f>ROUND((1/C19)*F19,7)</f>
        <v>2.2194037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5992.39</v>
      </c>
      <c r="G20" s="362">
        <f t="shared" ref="G20:G22" si="2">ROUND((1/C20)*F20,7)</f>
        <v>0.66582110000000005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5992.39</v>
      </c>
      <c r="G21" s="362">
        <f t="shared" si="2"/>
        <v>2.2194037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5992.39</v>
      </c>
      <c r="G22" s="362">
        <f t="shared" si="2"/>
        <v>2.2194037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5992.39</v>
      </c>
      <c r="G23" s="362">
        <f>ROUND((1/C23)*F23,7)</f>
        <v>2.2194037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5992.39</v>
      </c>
      <c r="G24" s="362">
        <f>ROUND((1/C24)*F24,7)</f>
        <v>5.9923900000000002E-2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ARF/Catanduva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6402.67</v>
      </c>
      <c r="G29" s="379">
        <f>ROUND(F29*E29,7)</f>
        <v>1.4284357000000001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ARF/Catanduva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7839.94</v>
      </c>
      <c r="G34" s="362">
        <f>F34*E34</f>
        <v>0.345741354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ARF/Catanduva</v>
      </c>
      <c r="B39" s="398" t="s">
        <v>223</v>
      </c>
      <c r="C39" s="387" t="s">
        <v>226</v>
      </c>
      <c r="D39" s="399">
        <f t="shared" ref="D39:D44" si="4">G7</f>
        <v>4.9936582999999999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4.9936582999999999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13.3164222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2.3969559999999999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3.3291056000000001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3.9949267000000002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19.974633300000001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25.182700000000001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2.2194037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0.66582110000000005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2.2194037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2.2194037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2.2194037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5.9923900000000002E-2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1.4284357000000001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0.345741354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ARF/Catanduva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4064.06</v>
      </c>
      <c r="F61" s="425">
        <f>IF('CALCULO SIMPLES'!B37 = "Posto",1,0)</f>
        <v>1</v>
      </c>
      <c r="G61" s="426">
        <f>ROUND(E61*F61,2)</f>
        <v>4064.06</v>
      </c>
    </row>
    <row r="62" spans="1:10" ht="31" customHeight="1">
      <c r="A62" s="420"/>
      <c r="B62" s="421" t="s">
        <v>227</v>
      </c>
      <c r="C62" s="422">
        <f>'Áreas a serem limpas'!B5</f>
        <v>265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48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720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0</v>
      </c>
      <c r="D76" s="423" t="s">
        <v>443</v>
      </c>
      <c r="E76" s="424">
        <f>'Limpador de vidros sem risco- D'!H140</f>
        <v>6402.67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7839.94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1033</v>
      </c>
      <c r="D80" s="449"/>
      <c r="E80" s="450"/>
      <c r="F80" s="451">
        <f>F61+F76+F78</f>
        <v>1</v>
      </c>
      <c r="G80" s="452">
        <f>G61+G76+G78</f>
        <v>4064.06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4064.06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426.28083333333336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236.0855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4726.4263333333338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113434.23200000002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618CB-E118-4197-B98A-00FADCACDCDD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70A125AE-DCB0-481A-8A08-CE54A64A1E6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60034B9-231D-43AE-A049-E34270098170}"/>
</file>

<file path=customXml/itemProps2.xml><?xml version="1.0" encoding="utf-8"?>
<ds:datastoreItem xmlns:ds="http://schemas.openxmlformats.org/officeDocument/2006/customXml" ds:itemID="{99825F50-917B-4A46-8DF5-D52D750A4F5C}"/>
</file>

<file path=customXml/itemProps3.xml><?xml version="1.0" encoding="utf-8"?>
<ds:datastoreItem xmlns:ds="http://schemas.openxmlformats.org/officeDocument/2006/customXml" ds:itemID="{3F2FCC8A-75EB-4767-AC96-6AE6A4461E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2025-11-24T11:52:10Z</dcterms:created>
  <dcterms:modified xsi:type="dcterms:W3CDTF">2025-11-24T11:52:11Z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